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أوثال\ميزانية\2022م\المرفوع للمحاسب القانوني 2022م\ملفات الأرباع الثلاثة\"/>
    </mc:Choice>
  </mc:AlternateContent>
  <bookViews>
    <workbookView xWindow="0" yWindow="0" windowWidth="12405" windowHeight="459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0" i="1" l="1"/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<sst xmlns="http://schemas.openxmlformats.org/spreadsheetml/2006/main" count="554" uniqueCount="447">
  <si>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</si>
  <si>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</si>
  <si>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</si>
  <si>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</si>
  <si>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</si>
  <si>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</si>
  <si>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</si>
  <si>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</si>
  <si>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</si>
  <si>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</si>
  <si>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</si>
  <si>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</si>
  <si>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</si>
  <si>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</si>
  <si>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</si>
  <si>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</si>
  <si>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</si>
  <si>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</si>
  <si>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</si>
  <si>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</si>
  <si>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</si>
  <si>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</si>
  <si>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</si>
  <si>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</si>
  <si>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</si>
  <si>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</si>
  <si>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</si>
  <si>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</si>
  <si>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</si>
  <si>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</si>
  <si>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</si>
  <si>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</si>
  <si>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</si>
  <si>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</si>
  <si>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</si>
  <si>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</si>
  <si>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</si>
  <si>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</si>
  <si>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</si>
  <si>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</si>
  <si>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</si>
  <si>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</si>
  <si>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</si>
  <si>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</si>
  <si>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</si>
  <si>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</si>
  <si>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</si>
  <si>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</si>
  <si>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</si>
  <si>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</si>
  <si>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</si>
  <si>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</si>
  <si>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</si>
  <si>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</si>
  <si>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</si>
  <si>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</si>
  <si>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</si>
  <si>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</si>
  <si>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</si>
  <si>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</si>
  <si>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</si>
  <si>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</si>
  <si>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</si>
  <si>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</si>
  <si>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</si>
  <si>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</si>
  <si>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</si>
  <si>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</si>
  <si>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</si>
  <si>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</si>
  <si>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</si>
  <si>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</si>
  <si>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</si>
  <si>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</si>
  <si>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</si>
  <si>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</si>
  <si>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</si>
  <si>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</si>
  <si>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</si>
  <si>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</si>
  <si>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</si>
  <si>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</si>
  <si>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</si>
  <si>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</si>
  <si>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</si>
  <si>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</si>
  <si>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</si>
  <si>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</si>
  <si>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</si>
  <si>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</si>
  <si>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</si>
  <si>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</si>
  <si>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</si>
  <si>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</si>
  <si>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</si>
  <si>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</si>
  <si>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</si>
  <si>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</si>
  <si>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</si>
  <si>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</si>
  <si>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</si>
  <si>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</si>
  <si>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</si>
  <si>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</si>
  <si>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</si>
  <si>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</si>
  <si>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</si>
  <si>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</si>
  <si>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</si>
  <si>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</si>
  <si>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</si>
  <si>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</si>
  <si>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</si>
  <si>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</si>
  <si>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</si>
  <si>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</si>
  <si>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</si>
  <si>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</si>
  <si>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</si>
  <si>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</si>
  <si>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</si>
  <si>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</si>
  <si>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</si>
  <si>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</si>
  <si>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</si>
  <si>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</si>
  <si>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</si>
  <si>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</si>
  <si>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</si>
  <si>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</si>
  <si>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</si>
  <si>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</si>
  <si>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</si>
  <si>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</si>
  <si>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</si>
  <si>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</si>
  <si>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</si>
  <si>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</si>
  <si>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</si>
  <si>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</si>
  <si>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</si>
  <si>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</si>
  <si>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</si>
  <si>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</si>
  <si>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</si>
  <si>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</si>
  <si>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</si>
  <si>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</si>
  <si>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</si>
  <si>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</si>
  <si>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</si>
  <si>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</si>
  <si>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</si>
  <si>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</si>
  <si>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</si>
  <si>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</si>
  <si>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</si>
  <si>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</si>
  <si>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</si>
  <si>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</si>
  <si>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</si>
  <si>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</si>
  <si>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</si>
  <si>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</si>
  <si>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</si>
  <si>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</si>
  <si>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</si>
  <si>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</si>
  <si>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</si>
  <si>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</si>
  <si>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</si>
  <si>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</si>
  <si>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</si>
  <si>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</si>
  <si>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</si>
  <si>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</si>
  <si>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</si>
  <si>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</si>
  <si>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</si>
  <si>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</si>
  <si>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</si>
  <si>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</si>
  <si>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</si>
  <si>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</si>
  <si>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</si>
  <si>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</si>
  <si>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</si>
  <si>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</si>
  <si>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</si>
  <si>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</si>
  <si>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</si>
  <si>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</si>
  <si>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</si>
  <si>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</si>
  <si>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</si>
  <si>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</si>
  <si>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</si>
  <si>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</si>
  <si>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</si>
  <si>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</si>
  <si>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</si>
  <si>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</si>
  <si>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</si>
  <si>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</si>
  <si>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</si>
  <si>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</si>
  <si>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</si>
  <si>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</si>
  <si>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</si>
  <si>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</si>
  <si>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</si>
  <si>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</si>
  <si>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</si>
  <si>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</si>
  <si>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</si>
  <si>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</si>
  <si>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</si>
  <si>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</si>
  <si>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</si>
  <si>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</si>
  <si>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</si>
  <si>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</si>
  <si>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</si>
  <si>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</si>
  <si>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</si>
  <si>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</si>
  <si>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</si>
  <si>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</si>
  <si>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</si>
  <si>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</si>
  <si>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</si>
  <si>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</si>
  <si>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</si>
  <si>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</si>
  <si>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</si>
  <si>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</si>
  <si>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</si>
  <si>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</si>
  <si>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</si>
  <si>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</si>
  <si>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</si>
  <si>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</si>
  <si>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</si>
  <si>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</si>
  <si>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</si>
  <si>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</si>
  <si>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</si>
  <si>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</si>
  <si>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</si>
  <si>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</si>
  <si>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</si>
  <si>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</si>
  <si>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</si>
  <si>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</si>
  <si>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</si>
  <si>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</si>
  <si>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</si>
  <si>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</si>
  <si>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</si>
  <si>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</si>
  <si>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</si>
  <si>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</si>
  <si>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</si>
  <si>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</si>
  <si>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</si>
  <si>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</si>
  <si>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</si>
  <si>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</si>
  <si>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</si>
  <si>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</si>
  <si>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</si>
  <si>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</si>
  <si>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</si>
  <si>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</si>
  <si>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</si>
  <si>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</si>
  <si>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</si>
  <si>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</si>
  <si>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</si>
  <si>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</si>
  <si>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</si>
  <si>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</si>
  <si>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</si>
  <si>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</si>
  <si>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</si>
  <si>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</si>
  <si>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</si>
  <si>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</si>
  <si>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</si>
  <si>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</si>
  <si>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</si>
  <si>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</si>
  <si>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</si>
  <si>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</si>
  <si>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</si>
  <si>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</si>
  <si>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</si>
  <si>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</si>
  <si>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</si>
  <si>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</si>
  <si>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</si>
  <si>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</si>
  <si>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</si>
  <si>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</si>
  <si>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</si>
  <si>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</si>
  <si>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</si>
  <si>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</si>
  <si>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</si>
  <si>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</si>
  <si>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</si>
  <si>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</si>
  <si>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</si>
  <si>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</si>
  <si>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</si>
  <si>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</si>
  <si>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</si>
  <si>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</si>
  <si>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</si>
  <si>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</si>
  <si>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</si>
  <si>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</si>
  <si>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</si>
  <si>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</si>
  <si>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</si>
  <si>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</si>
  <si>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</si>
  <si>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</si>
  <si>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</si>
  <si>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</si>
  <si>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</si>
  <si>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</si>
  <si>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</si>
  <si>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</si>
  <si>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</si>
  <si>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</si>
  <si>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</si>
  <si>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</si>
  <si>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</si>
  <si>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</si>
  <si>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</si>
  <si>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</si>
  <si>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</si>
  <si>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</si>
  <si>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</si>
  <si>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</si>
  <si>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</si>
  <si>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</si>
  <si>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</si>
  <si>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</si>
  <si>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</si>
  <si>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</si>
  <si>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</si>
  <si>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</si>
  <si>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</si>
  <si>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</si>
  <si>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</si>
  <si>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</si>
  <si>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</si>
  <si>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</si>
  <si>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</si>
  <si>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</si>
  <si>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</si>
  <si>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</si>
  <si>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</si>
  <si>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</si>
  <si>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</si>
  <si>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</si>
  <si>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</si>
  <si>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</si>
  <si>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</si>
  <si>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</si>
  <si>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</si>
  <si>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</si>
  <si>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</si>
  <si>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</si>
  <si>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</si>
  <si>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</si>
  <si>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</si>
  <si>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</si>
  <si>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</si>
  <si>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</si>
  <si>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</si>
  <si>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</si>
  <si>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</si>
  <si>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</si>
  <si>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</si>
  <si>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</si>
  <si>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</si>
  <si>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</si>
  <si>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</si>
  <si>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</si>
  <si>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</si>
  <si>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</si>
  <si>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</si>
  <si>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</si>
  <si>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</si>
  <si>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</si>
  <si>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</si>
  <si>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</si>
  <si>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</si>
  <si>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</si>
  <si>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</si>
  <si>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</si>
  <si>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</si>
  <si>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</si>
  <si>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</si>
  <si>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</si>
  <si>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</si>
  <si>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</si>
  <si>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</si>
  <si>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</si>
  <si>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</si>
  <si>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</si>
  <si>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</si>
  <si>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</si>
  <si>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</si>
  <si>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</si>
  <si>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</si>
  <si>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</si>
  <si>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</si>
  <si>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</si>
  <si>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</si>
  <si>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</si>
  <si>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</si>
  <si>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</si>
  <si>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</si>
  <si>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</si>
  <si>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</si>
  <si>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</si>
  <si>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</si>
  <si>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</si>
  <si>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</si>
  <si>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</si>
  <si>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</si>
  <si>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</si>
  <si>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</si>
  <si>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</si>
  <si>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</si>
  <si>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</si>
  <si>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</si>
  <si>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</si>
  <si>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</si>
  <si>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2022      الى 30 / 6 / 2022    </t>
  </si>
  <si>
    <t xml:space="preserve">تقرير بالأصول الثابتة بتاريخ 30 /  6 /   2022م </t>
  </si>
  <si>
    <t>تقرير بالإلتزامات وصافي اًلأصول بتاريخ 30 /  6 /    2022م</t>
  </si>
  <si>
    <t xml:space="preserve">تقرير إيرادات ومصروفات البرامج والأنشطة المقيدة للفترة من 1 /  4 / 2022م      الى  30 / 6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</si>
</sst>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2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4" fontId="67" fillId="0" borderId="88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0" fillId="0" borderId="77" xfId="0" applyNumberFormat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جمعية التنمية الأهلية بأوثال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   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1159404.82</a:t>
          </a:r>
          <a:r>
            <a:rPr lang="ar-SA" sz="1400"/>
            <a:t> 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      ترخيص رقم 4257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عيون الجواء - مركز أوثال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Arial"/>
              <a:ea typeface="+mn-ea"/>
              <a:cs typeface="+mn-cs"/>
            </a:rPr>
            <a:t>authalcom1414@gmail.com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9" sqref="K9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1159404.8199999998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7" t="s">
        <v>36</v>
      </c>
      <c r="C5" s="260" t="s">
        <v>93</v>
      </c>
      <c r="D5" s="260"/>
      <c r="E5" s="260"/>
      <c r="F5" s="260"/>
      <c r="G5" s="260" t="s">
        <v>94</v>
      </c>
      <c r="H5" s="261"/>
    </row>
    <row r="6" spans="2:12" ht="31.5" customHeight="1" x14ac:dyDescent="0.2">
      <c r="B6" s="258"/>
      <c r="C6" s="262" t="s">
        <v>95</v>
      </c>
      <c r="D6" s="263"/>
      <c r="E6" s="262" t="s">
        <v>185</v>
      </c>
      <c r="F6" s="263"/>
      <c r="G6" s="264" t="s">
        <v>94</v>
      </c>
      <c r="H6" s="266" t="s">
        <v>98</v>
      </c>
    </row>
    <row r="7" spans="2:12" ht="16.5" thickBot="1" x14ac:dyDescent="0.25">
      <c r="B7" s="259"/>
      <c r="C7" s="145" t="s">
        <v>93</v>
      </c>
      <c r="D7" s="145" t="s">
        <v>186</v>
      </c>
      <c r="E7" s="145" t="s">
        <v>96</v>
      </c>
      <c r="F7" s="145" t="s">
        <v>97</v>
      </c>
      <c r="G7" s="265"/>
      <c r="H7" s="267"/>
      <c r="I7" s="80"/>
      <c r="J7" s="81"/>
      <c r="K7" s="81"/>
    </row>
    <row r="8" spans="2:12" ht="21" thickTop="1" x14ac:dyDescent="0.2">
      <c r="B8" s="254" t="s">
        <v>112</v>
      </c>
      <c r="C8" s="255"/>
      <c r="D8" s="255"/>
      <c r="E8" s="255"/>
      <c r="F8" s="255"/>
      <c r="G8" s="255"/>
      <c r="H8" s="256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4" t="s">
        <v>113</v>
      </c>
      <c r="C21" s="255"/>
      <c r="D21" s="255"/>
      <c r="E21" s="255"/>
      <c r="F21" s="255"/>
      <c r="G21" s="255"/>
      <c r="H21" s="256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8" t="s">
        <v>179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2:14" ht="15" thickBot="1" x14ac:dyDescent="0.25"/>
    <row r="5" spans="2:14" ht="30.75" customHeight="1" thickTop="1" x14ac:dyDescent="0.2">
      <c r="B5" s="271" t="s">
        <v>90</v>
      </c>
      <c r="C5" s="276" t="s">
        <v>86</v>
      </c>
      <c r="D5" s="276" t="s">
        <v>87</v>
      </c>
      <c r="E5" s="276" t="s">
        <v>88</v>
      </c>
      <c r="F5" s="276" t="s">
        <v>91</v>
      </c>
      <c r="G5" s="273" t="s">
        <v>436</v>
      </c>
      <c r="H5" s="274"/>
      <c r="I5" s="274"/>
      <c r="J5" s="274"/>
      <c r="K5" s="275"/>
      <c r="L5" s="278" t="s">
        <v>89</v>
      </c>
      <c r="M5" s="269" t="s">
        <v>441</v>
      </c>
      <c r="N5" s="269" t="s">
        <v>184</v>
      </c>
    </row>
    <row r="6" spans="2:14" ht="15" customHeight="1" thickBot="1" x14ac:dyDescent="0.3">
      <c r="B6" s="272"/>
      <c r="C6" s="277"/>
      <c r="D6" s="277"/>
      <c r="E6" s="277"/>
      <c r="F6" s="277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9"/>
      <c r="M6" s="270"/>
      <c r="N6" s="270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F14" sqref="F14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80" t="s">
        <v>178</v>
      </c>
      <c r="D2" s="280"/>
      <c r="E2" s="280"/>
      <c r="F2" s="280"/>
      <c r="G2" s="280"/>
      <c r="H2" s="280"/>
      <c r="I2" s="280"/>
      <c r="J2" s="280"/>
      <c r="K2" s="280"/>
      <c r="L2" s="280"/>
    </row>
    <row r="3" spans="2:16" ht="23.25" thickBot="1" x14ac:dyDescent="0.25">
      <c r="B3" s="281" t="s">
        <v>188</v>
      </c>
      <c r="C3" s="286" t="s">
        <v>114</v>
      </c>
      <c r="D3" s="283" t="s">
        <v>37</v>
      </c>
      <c r="E3" s="284"/>
      <c r="F3" s="285"/>
      <c r="G3" s="283" t="s">
        <v>38</v>
      </c>
      <c r="H3" s="284"/>
      <c r="I3" s="285"/>
      <c r="J3" s="283" t="s">
        <v>39</v>
      </c>
      <c r="K3" s="284"/>
      <c r="L3" s="285"/>
      <c r="N3" s="283" t="s">
        <v>85</v>
      </c>
      <c r="O3" s="284"/>
      <c r="P3" s="285"/>
    </row>
    <row r="4" spans="2:16" ht="22.5" thickBot="1" x14ac:dyDescent="0.25">
      <c r="B4" s="282"/>
      <c r="C4" s="287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170" activePane="bottomRight" state="frozen"/>
      <selection pane="topRight" activeCell="M1" sqref="M1"/>
      <selection pane="bottomLeft" activeCell="A5" sqref="A5"/>
      <selection pane="bottomRight" activeCell="E173" sqref="E173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3.875" customWidth="1"/>
    <col min="5" max="5" width="11.125" customWidth="1"/>
    <col min="6" max="6" width="10.375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8" t="s">
        <v>443</v>
      </c>
      <c r="C2" s="288"/>
      <c r="D2" s="288"/>
      <c r="E2" s="288"/>
      <c r="F2" s="288"/>
      <c r="G2" s="288"/>
      <c r="H2" s="288"/>
      <c r="I2" s="288"/>
      <c r="J2" s="288"/>
      <c r="K2" s="288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102801.90999999999</v>
      </c>
      <c r="E5" s="223">
        <f>E6</f>
        <v>15700.289999999999</v>
      </c>
      <c r="F5" s="224">
        <f>F210</f>
        <v>87101.62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15700.289999999999</v>
      </c>
      <c r="E6" s="226">
        <f>E7+E38+E134+E190</f>
        <v>15700.289999999999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98.38</v>
      </c>
      <c r="E38" s="226">
        <f>E39+E49+E88+E118</f>
        <v>98.38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98.38</v>
      </c>
      <c r="E88" s="226">
        <f>SUM(E89:E93,E97:E100,E109,E113)</f>
        <v>98.38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98.38</v>
      </c>
      <c r="E90" s="226">
        <v>98.38</v>
      </c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15601.91</v>
      </c>
      <c r="E134" s="226">
        <f>SUM(E135,E137,E144,E150,E155,E157,E159,E161,E163,E165,E167,E169,E171,E183)</f>
        <v>15601.91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14388.5</v>
      </c>
      <c r="E137" s="226">
        <f>SUM(E138:E143)</f>
        <v>14388.5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14388.5</v>
      </c>
      <c r="E139" s="226">
        <v>14388.5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2.25</v>
      </c>
      <c r="E155" s="226">
        <f>E156</f>
        <v>2.25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2.25</v>
      </c>
      <c r="E156" s="226">
        <v>2.25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70</v>
      </c>
      <c r="E163" s="226">
        <f>E164</f>
        <v>70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70</v>
      </c>
      <c r="E164" s="226">
        <v>70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 s="226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546.16</v>
      </c>
      <c r="E171" s="226">
        <f>SUM(E172:E182)</f>
        <v>546.16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546.16</v>
      </c>
      <c r="E172" s="226">
        <v>546.16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87101.62</v>
      </c>
      <c r="E210" s="228"/>
      <c r="F210" s="227">
        <f>SUM(F211,F249)</f>
        <v>87101.62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87101.62</v>
      </c>
      <c r="E211" s="232"/>
      <c r="F211" s="227">
        <f>SUM(F212,F214,F223,F232,F238)</f>
        <v>87101.62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87101.62</v>
      </c>
      <c r="E238" s="232"/>
      <c r="F238" s="227">
        <f>SUM(F239:F248)</f>
        <v>87101.62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500</v>
      </c>
      <c r="E240" s="232"/>
      <c r="F240" s="227">
        <v>500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86601.62</v>
      </c>
      <c r="E244" s="232"/>
      <c r="F244" s="227">
        <v>86601.62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102801.90999999999</v>
      </c>
      <c r="E293" s="243">
        <f>E5</f>
        <v>15700.289999999999</v>
      </c>
      <c r="F293" s="243">
        <f>F210</f>
        <v>87101.62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D20" sqref="D20"/>
    </sheetView>
  </sheetViews>
  <sheetFormatPr defaultRowHeight="14.25" x14ac:dyDescent="0.2"/>
  <cols>
    <col min="3" max="3" width="44.375" customWidth="1"/>
    <col min="4" max="4" width="11.375" customWidth="1"/>
    <col min="5" max="5" width="13.625" customWidth="1"/>
    <col min="6" max="6" width="17.625" customWidth="1"/>
  </cols>
  <sheetData>
    <row r="2" spans="2:6" ht="20.25" x14ac:dyDescent="0.3">
      <c r="B2" s="291" t="s">
        <v>444</v>
      </c>
      <c r="C2" s="291"/>
      <c r="D2" s="291"/>
      <c r="E2" s="291"/>
      <c r="F2" s="291"/>
    </row>
    <row r="3" spans="2:6" ht="15" thickBot="1" x14ac:dyDescent="0.25"/>
    <row r="4" spans="2:6" ht="36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5">
        <v>124632.61</v>
      </c>
      <c r="E7" s="251">
        <v>211832.61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5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45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124632.61</v>
      </c>
      <c r="E15" s="161">
        <f>SUM(E7:E14)</f>
        <v>211832.61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6">
        <v>1641800</v>
      </c>
      <c r="E17" s="252">
        <v>1641800</v>
      </c>
      <c r="F17" s="160"/>
    </row>
    <row r="18" spans="2:6" ht="21" customHeight="1" x14ac:dyDescent="0.2">
      <c r="B18" s="207">
        <v>122</v>
      </c>
      <c r="C18" s="208" t="s">
        <v>54</v>
      </c>
      <c r="D18" s="246">
        <v>10925</v>
      </c>
      <c r="E18" s="252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1652725</v>
      </c>
      <c r="E22" s="161">
        <f>SUM(E17:E21)</f>
        <v>1652725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9" t="s">
        <v>425</v>
      </c>
      <c r="C33" s="290"/>
      <c r="D33" s="166">
        <f>D15+D22+D31</f>
        <v>1777357.61</v>
      </c>
      <c r="E33" s="166">
        <f>E15+E22+E31</f>
        <v>1864557.6099999999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0" zoomScale="96" zoomScaleNormal="96" workbookViewId="0">
      <selection activeCell="I23" sqref="I23"/>
    </sheetView>
  </sheetViews>
  <sheetFormatPr defaultRowHeight="14.25" x14ac:dyDescent="0.2"/>
  <cols>
    <col min="3" max="3" width="8.125" bestFit="1" customWidth="1"/>
    <col min="4" max="4" width="33.375" customWidth="1"/>
    <col min="5" max="5" width="12.125" customWidth="1"/>
    <col min="6" max="6" width="12.375" bestFit="1" customWidth="1"/>
    <col min="7" max="7" width="23.375" customWidth="1"/>
  </cols>
  <sheetData>
    <row r="2" spans="3:7" ht="20.25" x14ac:dyDescent="0.3">
      <c r="C2" s="291" t="s">
        <v>445</v>
      </c>
      <c r="D2" s="291"/>
      <c r="E2" s="291"/>
      <c r="F2" s="291"/>
      <c r="G2" s="291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247">
        <v>150000</v>
      </c>
      <c r="F9" s="253">
        <v>150000</v>
      </c>
      <c r="G9" s="160"/>
    </row>
    <row r="10" spans="3:7" ht="15.75" x14ac:dyDescent="0.2">
      <c r="C10" s="104">
        <v>214</v>
      </c>
      <c r="D10" s="33" t="s">
        <v>69</v>
      </c>
      <c r="E10" s="247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150000</v>
      </c>
      <c r="F13" s="161">
        <f>SUM(F7:F12)</f>
        <v>150000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50">
        <f>F19+'تقرير المصروفات '!E134</f>
        <v>467952.79</v>
      </c>
      <c r="F19" s="252">
        <v>452350.88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467952.79</v>
      </c>
      <c r="F22" s="161">
        <f>SUM(F15:F21)</f>
        <v>452350.88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189035.38</v>
      </c>
      <c r="F25" s="251">
        <v>276137</v>
      </c>
      <c r="G25" s="160"/>
    </row>
    <row r="26" spans="3:7" ht="15.75" x14ac:dyDescent="0.2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970369.44</v>
      </c>
      <c r="F26" s="251">
        <v>986069.73</v>
      </c>
      <c r="G26" s="160"/>
    </row>
    <row r="27" spans="3:7" ht="16.5" thickBot="1" x14ac:dyDescent="0.25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432</v>
      </c>
      <c r="E28" s="164">
        <f>SUM(E25:E27)</f>
        <v>1159404.8199999998</v>
      </c>
      <c r="F28" s="164">
        <f>SUM(F25:F27)</f>
        <v>1262206.73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9" t="s">
        <v>433</v>
      </c>
      <c r="D30" s="290"/>
      <c r="E30" s="166">
        <f>E13+E22+E28</f>
        <v>1777357.6099999999</v>
      </c>
      <c r="F30" s="166">
        <f>F13+F22+F28</f>
        <v>1864557.6099999999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92" t="s">
        <v>176</v>
      </c>
      <c r="C3" s="292"/>
      <c r="D3" s="292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301" t="s">
        <v>446</v>
      </c>
      <c r="C2" s="301"/>
      <c r="D2" s="301"/>
      <c r="E2" s="301"/>
      <c r="F2" s="301"/>
      <c r="G2" s="301"/>
      <c r="H2" s="301"/>
      <c r="I2" s="301"/>
      <c r="J2" s="301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5" t="s">
        <v>434</v>
      </c>
      <c r="C5" s="296"/>
      <c r="D5" s="297"/>
      <c r="F5" s="298" t="s">
        <v>435</v>
      </c>
      <c r="G5" s="299"/>
      <c r="H5" s="300"/>
      <c r="J5" s="293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4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87101.62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-87101.62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500</v>
      </c>
      <c r="E34" s="117"/>
      <c r="F34" s="124">
        <v>31105002</v>
      </c>
      <c r="G34" s="125" t="s">
        <v>146</v>
      </c>
      <c r="H34" s="175"/>
      <c r="J34" s="140">
        <f t="shared" si="0"/>
        <v>-500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86601.62</v>
      </c>
      <c r="E38" s="117"/>
      <c r="F38" s="124">
        <v>31105006</v>
      </c>
      <c r="G38" s="125" t="s">
        <v>154</v>
      </c>
      <c r="H38" s="175"/>
      <c r="J38" s="140">
        <f t="shared" si="0"/>
        <v>-86601.62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87101.62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-87101.62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276137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189035.38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2023-02-04T14:18:47Z</dcterms:modified>
</cp:coreProperties>
</file>